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67" i="1"/>
  <c r="D67"/>
  <c r="C67"/>
  <c r="E66"/>
  <c r="D66"/>
  <c r="C66"/>
  <c r="E65"/>
  <c r="D65"/>
  <c r="C65"/>
  <c r="E64"/>
  <c r="D64"/>
  <c r="C64"/>
  <c r="E63"/>
  <c r="D63"/>
  <c r="C63"/>
  <c r="E62"/>
  <c r="D62"/>
  <c r="C62"/>
  <c r="E60"/>
  <c r="D60"/>
  <c r="C60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  <c r="E3"/>
  <c r="D3"/>
  <c r="C3"/>
</calcChain>
</file>

<file path=xl/sharedStrings.xml><?xml version="1.0" encoding="utf-8"?>
<sst xmlns="http://schemas.openxmlformats.org/spreadsheetml/2006/main" count="82" uniqueCount="18">
  <si>
    <t>序号</t>
  </si>
  <si>
    <t>职位代码</t>
  </si>
  <si>
    <t>准考证号</t>
  </si>
  <si>
    <t>考场号</t>
  </si>
  <si>
    <t>座位号</t>
  </si>
  <si>
    <t>教育综合知识成绩</t>
  </si>
  <si>
    <t>专业知识成绩</t>
  </si>
  <si>
    <t>笔试合成成绩</t>
  </si>
  <si>
    <t>面试成绩</t>
  </si>
  <si>
    <t>综合合
成成绩</t>
  </si>
  <si>
    <t>210304-工作人员(萧县教育体育局)</t>
  </si>
  <si>
    <t>缺考</t>
  </si>
  <si>
    <t>210305-工作人员(萧县教育体育局)</t>
  </si>
  <si>
    <t>210306-工作人员(萧县教育体育局)</t>
  </si>
  <si>
    <t>2210101918</t>
  </si>
  <si>
    <t>019</t>
  </si>
  <si>
    <t>18</t>
  </si>
  <si>
    <t>2021年萧县公开招聘幼儿园教师210304-210306职位面试成绩及综合合成成绩</t>
    <phoneticPr fontId="3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</si>
</sst>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vertical="center" wrapText="1"/>
    </xf>
    <xf numFmtId="178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workbookViewId="0">
      <selection activeCell="B6" sqref="B6"/>
    </sheetView>
  </sheetViews>
  <sheetFormatPr defaultColWidth="9" defaultRowHeight="5.65" customHeight="1"/>
  <cols>
    <col min="1" max="1" width="6.125" style="1" customWidth="1"/>
    <col min="2" max="2" width="33.875" style="1" customWidth="1"/>
    <col min="3" max="3" width="13.25" style="1" customWidth="1"/>
    <col min="4" max="4" width="8.5" style="1" customWidth="1"/>
    <col min="5" max="5" width="8.75" style="1" customWidth="1"/>
    <col min="6" max="6" width="9.375" style="2" customWidth="1"/>
    <col min="7" max="7" width="8.75" style="3" customWidth="1"/>
    <col min="8" max="8" width="8.5" style="1" customWidth="1"/>
    <col min="10" max="10" width="9" style="4"/>
  </cols>
  <sheetData>
    <row r="1" spans="1:10" ht="20.25">
      <c r="A1" s="15" t="s">
        <v>17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7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8" t="s">
        <v>8</v>
      </c>
      <c r="J2" s="9" t="s">
        <v>9</v>
      </c>
    </row>
    <row r="3" spans="1:10" ht="13.5">
      <c r="A3" s="5">
        <v>1</v>
      </c>
      <c r="B3" s="11" t="s">
        <v>10</v>
      </c>
      <c r="C3" s="11" t="str">
        <f>"2210100809"</f>
        <v>2210100809</v>
      </c>
      <c r="D3" s="11" t="str">
        <f>"008"</f>
        <v>008</v>
      </c>
      <c r="E3" s="11" t="str">
        <f>"09"</f>
        <v>09</v>
      </c>
      <c r="F3" s="12">
        <v>71.5</v>
      </c>
      <c r="G3" s="13">
        <v>84</v>
      </c>
      <c r="H3" s="11">
        <v>77.75</v>
      </c>
      <c r="I3" s="11">
        <v>85.22</v>
      </c>
      <c r="J3" s="14">
        <v>72.962999999999994</v>
      </c>
    </row>
    <row r="4" spans="1:10" ht="13.5">
      <c r="A4" s="5">
        <v>2</v>
      </c>
      <c r="B4" s="11" t="s">
        <v>10</v>
      </c>
      <c r="C4" s="11" t="str">
        <f>"2210100922"</f>
        <v>2210100922</v>
      </c>
      <c r="D4" s="11" t="str">
        <f>"009"</f>
        <v>009</v>
      </c>
      <c r="E4" s="11" t="str">
        <f>"22"</f>
        <v>22</v>
      </c>
      <c r="F4" s="12">
        <v>85</v>
      </c>
      <c r="G4" s="13">
        <v>74</v>
      </c>
      <c r="H4" s="11">
        <v>79.5</v>
      </c>
      <c r="I4" s="11">
        <v>82.4</v>
      </c>
      <c r="J4" s="14">
        <v>72.709999999999994</v>
      </c>
    </row>
    <row r="5" spans="1:10" ht="13.5">
      <c r="A5" s="5">
        <v>3</v>
      </c>
      <c r="B5" s="11" t="s">
        <v>10</v>
      </c>
      <c r="C5" s="11" t="str">
        <f>"2210100815"</f>
        <v>2210100815</v>
      </c>
      <c r="D5" s="11" t="str">
        <f t="shared" ref="D5:D9" si="0">"008"</f>
        <v>008</v>
      </c>
      <c r="E5" s="11" t="str">
        <f>"15"</f>
        <v>15</v>
      </c>
      <c r="F5" s="12">
        <v>74</v>
      </c>
      <c r="G5" s="13">
        <v>84</v>
      </c>
      <c r="H5" s="11">
        <v>79</v>
      </c>
      <c r="I5" s="11">
        <v>82.8</v>
      </c>
      <c r="J5" s="14">
        <v>72.62</v>
      </c>
    </row>
    <row r="6" spans="1:10" ht="13.5">
      <c r="A6" s="5">
        <v>4</v>
      </c>
      <c r="B6" s="11" t="s">
        <v>10</v>
      </c>
      <c r="C6" s="11" t="str">
        <f>"2210100801"</f>
        <v>2210100801</v>
      </c>
      <c r="D6" s="11" t="str">
        <f>"008"</f>
        <v>008</v>
      </c>
      <c r="E6" s="11" t="str">
        <f>"01"</f>
        <v>01</v>
      </c>
      <c r="F6" s="12">
        <v>70</v>
      </c>
      <c r="G6" s="13">
        <v>82.5</v>
      </c>
      <c r="H6" s="11">
        <v>76.25</v>
      </c>
      <c r="I6" s="11">
        <v>84.9</v>
      </c>
      <c r="J6" s="14">
        <v>72.084999999999994</v>
      </c>
    </row>
    <row r="7" spans="1:10" ht="13.5">
      <c r="A7" s="5">
        <v>5</v>
      </c>
      <c r="B7" s="11" t="s">
        <v>10</v>
      </c>
      <c r="C7" s="11" t="str">
        <f>"2210100730"</f>
        <v>2210100730</v>
      </c>
      <c r="D7" s="11" t="str">
        <f>"007"</f>
        <v>007</v>
      </c>
      <c r="E7" s="11" t="str">
        <f>"30"</f>
        <v>30</v>
      </c>
      <c r="F7" s="12">
        <v>71</v>
      </c>
      <c r="G7" s="13">
        <v>85</v>
      </c>
      <c r="H7" s="11">
        <v>78</v>
      </c>
      <c r="I7" s="11">
        <v>80.2</v>
      </c>
      <c r="J7" s="14">
        <v>71.08</v>
      </c>
    </row>
    <row r="8" spans="1:10" ht="13.5">
      <c r="A8" s="5">
        <v>6</v>
      </c>
      <c r="B8" s="11" t="s">
        <v>10</v>
      </c>
      <c r="C8" s="11" t="str">
        <f>"2210100926"</f>
        <v>2210100926</v>
      </c>
      <c r="D8" s="11" t="str">
        <f>"009"</f>
        <v>009</v>
      </c>
      <c r="E8" s="11" t="str">
        <f>"26"</f>
        <v>26</v>
      </c>
      <c r="F8" s="12">
        <v>67</v>
      </c>
      <c r="G8" s="13">
        <v>79</v>
      </c>
      <c r="H8" s="11">
        <v>73</v>
      </c>
      <c r="I8" s="11">
        <v>84.4</v>
      </c>
      <c r="J8" s="14">
        <v>70.260000000000005</v>
      </c>
    </row>
    <row r="9" spans="1:10" ht="13.5">
      <c r="A9" s="5">
        <v>7</v>
      </c>
      <c r="B9" s="11" t="s">
        <v>10</v>
      </c>
      <c r="C9" s="11" t="str">
        <f>"2210100822"</f>
        <v>2210100822</v>
      </c>
      <c r="D9" s="11" t="str">
        <f t="shared" si="0"/>
        <v>008</v>
      </c>
      <c r="E9" s="11" t="str">
        <f>"22"</f>
        <v>22</v>
      </c>
      <c r="F9" s="12">
        <v>68.5</v>
      </c>
      <c r="G9" s="13">
        <v>82</v>
      </c>
      <c r="H9" s="11">
        <v>75.25</v>
      </c>
      <c r="I9" s="11">
        <v>79</v>
      </c>
      <c r="J9" s="14">
        <v>69.224999999999994</v>
      </c>
    </row>
    <row r="10" spans="1:10" ht="13.5">
      <c r="A10" s="5">
        <v>8</v>
      </c>
      <c r="B10" s="11" t="s">
        <v>10</v>
      </c>
      <c r="C10" s="11" t="str">
        <f>"2210100824"</f>
        <v>2210100824</v>
      </c>
      <c r="D10" s="11" t="str">
        <f>"008"</f>
        <v>008</v>
      </c>
      <c r="E10" s="11" t="str">
        <f>"24"</f>
        <v>24</v>
      </c>
      <c r="F10" s="12">
        <v>69.5</v>
      </c>
      <c r="G10" s="13">
        <v>73.5</v>
      </c>
      <c r="H10" s="11">
        <v>71.5</v>
      </c>
      <c r="I10" s="11">
        <v>83.4</v>
      </c>
      <c r="J10" s="14">
        <v>69.11</v>
      </c>
    </row>
    <row r="11" spans="1:10" ht="13.5">
      <c r="A11" s="5">
        <v>9</v>
      </c>
      <c r="B11" s="11" t="s">
        <v>10</v>
      </c>
      <c r="C11" s="11" t="str">
        <f>"2210100914"</f>
        <v>2210100914</v>
      </c>
      <c r="D11" s="11" t="str">
        <f>"009"</f>
        <v>009</v>
      </c>
      <c r="E11" s="11" t="str">
        <f>"14"</f>
        <v>14</v>
      </c>
      <c r="F11" s="12">
        <v>71.5</v>
      </c>
      <c r="G11" s="13">
        <v>76.5</v>
      </c>
      <c r="H11" s="11">
        <v>74</v>
      </c>
      <c r="I11" s="11">
        <v>79.599999999999994</v>
      </c>
      <c r="J11" s="14">
        <v>68.84</v>
      </c>
    </row>
    <row r="12" spans="1:10" ht="13.5">
      <c r="A12" s="5">
        <v>10</v>
      </c>
      <c r="B12" s="11" t="s">
        <v>10</v>
      </c>
      <c r="C12" s="11" t="str">
        <f>"2210100818"</f>
        <v>2210100818</v>
      </c>
      <c r="D12" s="11" t="str">
        <f>"008"</f>
        <v>008</v>
      </c>
      <c r="E12" s="11" t="str">
        <f>"18"</f>
        <v>18</v>
      </c>
      <c r="F12" s="12">
        <v>62</v>
      </c>
      <c r="G12" s="13">
        <v>79.5</v>
      </c>
      <c r="H12" s="11">
        <v>70.75</v>
      </c>
      <c r="I12" s="11">
        <v>83.4</v>
      </c>
      <c r="J12" s="14">
        <v>68.734999999999999</v>
      </c>
    </row>
    <row r="13" spans="1:10" ht="13.5">
      <c r="A13" s="5">
        <v>11</v>
      </c>
      <c r="B13" s="11" t="s">
        <v>10</v>
      </c>
      <c r="C13" s="11" t="str">
        <f>"2210100826"</f>
        <v>2210100826</v>
      </c>
      <c r="D13" s="11" t="str">
        <f>"008"</f>
        <v>008</v>
      </c>
      <c r="E13" s="11" t="str">
        <f>"26"</f>
        <v>26</v>
      </c>
      <c r="F13" s="12">
        <v>59.5</v>
      </c>
      <c r="G13" s="13">
        <v>79</v>
      </c>
      <c r="H13" s="11">
        <v>69.25</v>
      </c>
      <c r="I13" s="11">
        <v>82.7</v>
      </c>
      <c r="J13" s="14">
        <v>67.704999999999998</v>
      </c>
    </row>
    <row r="14" spans="1:10" ht="13.5">
      <c r="A14" s="5">
        <v>12</v>
      </c>
      <c r="B14" s="11" t="s">
        <v>10</v>
      </c>
      <c r="C14" s="11" t="str">
        <f>"2210100830"</f>
        <v>2210100830</v>
      </c>
      <c r="D14" s="11" t="str">
        <f>"008"</f>
        <v>008</v>
      </c>
      <c r="E14" s="11" t="str">
        <f>"30"</f>
        <v>30</v>
      </c>
      <c r="F14" s="12">
        <v>63</v>
      </c>
      <c r="G14" s="13">
        <v>74.5</v>
      </c>
      <c r="H14" s="11">
        <v>68.75</v>
      </c>
      <c r="I14" s="11">
        <v>82.6</v>
      </c>
      <c r="J14" s="14">
        <v>67.415000000000006</v>
      </c>
    </row>
    <row r="15" spans="1:10" ht="13.5">
      <c r="A15" s="5">
        <v>13</v>
      </c>
      <c r="B15" s="11" t="s">
        <v>10</v>
      </c>
      <c r="C15" s="11" t="str">
        <f>"2210100828"</f>
        <v>2210100828</v>
      </c>
      <c r="D15" s="11" t="str">
        <f>"008"</f>
        <v>008</v>
      </c>
      <c r="E15" s="11" t="str">
        <f>"28"</f>
        <v>28</v>
      </c>
      <c r="F15" s="12">
        <v>68.5</v>
      </c>
      <c r="G15" s="13">
        <v>72</v>
      </c>
      <c r="H15" s="11">
        <v>70.25</v>
      </c>
      <c r="I15" s="11">
        <v>80.400000000000006</v>
      </c>
      <c r="J15" s="14">
        <v>67.284999999999997</v>
      </c>
    </row>
    <row r="16" spans="1:10" ht="13.5">
      <c r="A16" s="5">
        <v>14</v>
      </c>
      <c r="B16" s="11" t="s">
        <v>10</v>
      </c>
      <c r="C16" s="11" t="str">
        <f>"2210100901"</f>
        <v>2210100901</v>
      </c>
      <c r="D16" s="11" t="str">
        <f>"009"</f>
        <v>009</v>
      </c>
      <c r="E16" s="11" t="str">
        <f>"01"</f>
        <v>01</v>
      </c>
      <c r="F16" s="12">
        <v>73</v>
      </c>
      <c r="G16" s="13">
        <v>69.5</v>
      </c>
      <c r="H16" s="11">
        <v>71.25</v>
      </c>
      <c r="I16" s="11">
        <v>78</v>
      </c>
      <c r="J16" s="14">
        <v>66.825000000000003</v>
      </c>
    </row>
    <row r="17" spans="1:10" ht="13.5">
      <c r="A17" s="5">
        <v>15</v>
      </c>
      <c r="B17" s="11" t="s">
        <v>10</v>
      </c>
      <c r="C17" s="11" t="str">
        <f>"2210100728"</f>
        <v>2210100728</v>
      </c>
      <c r="D17" s="11" t="str">
        <f>"007"</f>
        <v>007</v>
      </c>
      <c r="E17" s="11" t="str">
        <f>"28"</f>
        <v>28</v>
      </c>
      <c r="F17" s="12">
        <v>64</v>
      </c>
      <c r="G17" s="13">
        <v>74</v>
      </c>
      <c r="H17" s="11">
        <v>69</v>
      </c>
      <c r="I17" s="11">
        <v>78</v>
      </c>
      <c r="J17" s="14">
        <v>65.7</v>
      </c>
    </row>
    <row r="18" spans="1:10" ht="13.5">
      <c r="A18" s="5">
        <v>16</v>
      </c>
      <c r="B18" s="11" t="s">
        <v>10</v>
      </c>
      <c r="C18" s="11" t="str">
        <f>"2210100927"</f>
        <v>2210100927</v>
      </c>
      <c r="D18" s="11" t="str">
        <f>"009"</f>
        <v>009</v>
      </c>
      <c r="E18" s="11" t="str">
        <f>"27"</f>
        <v>27</v>
      </c>
      <c r="F18" s="12">
        <v>66.5</v>
      </c>
      <c r="G18" s="13">
        <v>65.5</v>
      </c>
      <c r="H18" s="11">
        <v>66</v>
      </c>
      <c r="I18" s="11">
        <v>79.2</v>
      </c>
      <c r="J18" s="14">
        <v>64.680000000000007</v>
      </c>
    </row>
    <row r="19" spans="1:10" ht="13.5">
      <c r="A19" s="5">
        <v>17</v>
      </c>
      <c r="B19" s="11" t="s">
        <v>10</v>
      </c>
      <c r="C19" s="11" t="str">
        <f>"2210100819"</f>
        <v>2210100819</v>
      </c>
      <c r="D19" s="11" t="str">
        <f>"008"</f>
        <v>008</v>
      </c>
      <c r="E19" s="11" t="str">
        <f>"19"</f>
        <v>19</v>
      </c>
      <c r="F19" s="12">
        <v>61.5</v>
      </c>
      <c r="G19" s="13">
        <v>74</v>
      </c>
      <c r="H19" s="11">
        <v>67.75</v>
      </c>
      <c r="I19" s="11">
        <v>76</v>
      </c>
      <c r="J19" s="14">
        <v>64.275000000000006</v>
      </c>
    </row>
    <row r="20" spans="1:10" ht="13.5">
      <c r="A20" s="5">
        <v>18</v>
      </c>
      <c r="B20" s="11" t="s">
        <v>10</v>
      </c>
      <c r="C20" s="11" t="str">
        <f>"2210100823"</f>
        <v>2210100823</v>
      </c>
      <c r="D20" s="11" t="str">
        <f>"008"</f>
        <v>008</v>
      </c>
      <c r="E20" s="11" t="str">
        <f>"23"</f>
        <v>23</v>
      </c>
      <c r="F20" s="12">
        <v>55.5</v>
      </c>
      <c r="G20" s="13">
        <v>72</v>
      </c>
      <c r="H20" s="11">
        <v>63.75</v>
      </c>
      <c r="I20" s="11">
        <v>81</v>
      </c>
      <c r="J20" s="14">
        <v>64.275000000000006</v>
      </c>
    </row>
    <row r="21" spans="1:10" ht="13.5">
      <c r="A21" s="5">
        <v>19</v>
      </c>
      <c r="B21" s="11" t="s">
        <v>10</v>
      </c>
      <c r="C21" s="11" t="str">
        <f>"2210100807"</f>
        <v>2210100807</v>
      </c>
      <c r="D21" s="11" t="str">
        <f>"008"</f>
        <v>008</v>
      </c>
      <c r="E21" s="11" t="str">
        <f>"07"</f>
        <v>07</v>
      </c>
      <c r="F21" s="12">
        <v>54.5</v>
      </c>
      <c r="G21" s="13">
        <v>74</v>
      </c>
      <c r="H21" s="11">
        <v>64.25</v>
      </c>
      <c r="I21" s="11">
        <v>79.8</v>
      </c>
      <c r="J21" s="14">
        <v>64.045000000000002</v>
      </c>
    </row>
    <row r="22" spans="1:10" ht="13.5">
      <c r="A22" s="5">
        <v>20</v>
      </c>
      <c r="B22" s="11" t="s">
        <v>10</v>
      </c>
      <c r="C22" s="11" t="str">
        <f>"2210100804"</f>
        <v>2210100804</v>
      </c>
      <c r="D22" s="11" t="str">
        <f>"008"</f>
        <v>008</v>
      </c>
      <c r="E22" s="11" t="str">
        <f>"04"</f>
        <v>04</v>
      </c>
      <c r="F22" s="12">
        <v>60</v>
      </c>
      <c r="G22" s="13">
        <v>70</v>
      </c>
      <c r="H22" s="11">
        <v>65</v>
      </c>
      <c r="I22" s="11">
        <v>78.86</v>
      </c>
      <c r="J22" s="14">
        <v>64.043999999999997</v>
      </c>
    </row>
    <row r="23" spans="1:10" ht="13.5">
      <c r="A23" s="5">
        <v>21</v>
      </c>
      <c r="B23" s="11" t="s">
        <v>10</v>
      </c>
      <c r="C23" s="11" t="str">
        <f>"2210100808"</f>
        <v>2210100808</v>
      </c>
      <c r="D23" s="11" t="str">
        <f>"008"</f>
        <v>008</v>
      </c>
      <c r="E23" s="11" t="str">
        <f>"08"</f>
        <v>08</v>
      </c>
      <c r="F23" s="12">
        <v>50.5</v>
      </c>
      <c r="G23" s="13">
        <v>77.5</v>
      </c>
      <c r="H23" s="11">
        <v>64</v>
      </c>
      <c r="I23" s="11">
        <v>79</v>
      </c>
      <c r="J23" s="14">
        <v>63.6</v>
      </c>
    </row>
    <row r="24" spans="1:10" ht="13.5">
      <c r="A24" s="5">
        <v>22</v>
      </c>
      <c r="B24" s="11" t="s">
        <v>10</v>
      </c>
      <c r="C24" s="11" t="str">
        <f>"2210100908"</f>
        <v>2210100908</v>
      </c>
      <c r="D24" s="11" t="str">
        <f>"009"</f>
        <v>009</v>
      </c>
      <c r="E24" s="11" t="str">
        <f>"08"</f>
        <v>08</v>
      </c>
      <c r="F24" s="12">
        <v>57.5</v>
      </c>
      <c r="G24" s="13">
        <v>67</v>
      </c>
      <c r="H24" s="11">
        <v>62.25</v>
      </c>
      <c r="I24" s="11">
        <v>80.2</v>
      </c>
      <c r="J24" s="14">
        <v>63.204999999999998</v>
      </c>
    </row>
    <row r="25" spans="1:10" ht="13.5">
      <c r="A25" s="5">
        <v>23</v>
      </c>
      <c r="B25" s="11" t="s">
        <v>10</v>
      </c>
      <c r="C25" s="11" t="str">
        <f>"2210100918"</f>
        <v>2210100918</v>
      </c>
      <c r="D25" s="11" t="str">
        <f>"009"</f>
        <v>009</v>
      </c>
      <c r="E25" s="11" t="str">
        <f>"18"</f>
        <v>18</v>
      </c>
      <c r="F25" s="12">
        <v>79.5</v>
      </c>
      <c r="G25" s="13">
        <v>81</v>
      </c>
      <c r="H25" s="11">
        <v>80.25</v>
      </c>
      <c r="I25" s="11" t="s">
        <v>11</v>
      </c>
      <c r="J25" s="14">
        <v>40.125</v>
      </c>
    </row>
    <row r="26" spans="1:10" ht="13.5">
      <c r="A26" s="5">
        <v>24</v>
      </c>
      <c r="B26" s="11" t="s">
        <v>10</v>
      </c>
      <c r="C26" s="11" t="str">
        <f>"2210100904"</f>
        <v>2210100904</v>
      </c>
      <c r="D26" s="11" t="str">
        <f>"009"</f>
        <v>009</v>
      </c>
      <c r="E26" s="11" t="str">
        <f>"04"</f>
        <v>04</v>
      </c>
      <c r="F26" s="12">
        <v>67.5</v>
      </c>
      <c r="G26" s="13">
        <v>71.5</v>
      </c>
      <c r="H26" s="11">
        <v>69.5</v>
      </c>
      <c r="I26" s="11" t="s">
        <v>11</v>
      </c>
      <c r="J26" s="14">
        <v>34.75</v>
      </c>
    </row>
    <row r="27" spans="1:10" ht="13.5">
      <c r="A27" s="5">
        <v>25</v>
      </c>
      <c r="B27" s="11" t="s">
        <v>12</v>
      </c>
      <c r="C27" s="11" t="str">
        <f>"2210101116"</f>
        <v>2210101116</v>
      </c>
      <c r="D27" s="11" t="str">
        <f>"011"</f>
        <v>011</v>
      </c>
      <c r="E27" s="11" t="str">
        <f>"16"</f>
        <v>16</v>
      </c>
      <c r="F27" s="12">
        <v>88.5</v>
      </c>
      <c r="G27" s="13">
        <v>89.5</v>
      </c>
      <c r="H27" s="11">
        <v>89</v>
      </c>
      <c r="I27" s="11">
        <v>79.92</v>
      </c>
      <c r="J27" s="14">
        <v>76.468000000000004</v>
      </c>
    </row>
    <row r="28" spans="1:10" ht="13.5">
      <c r="A28" s="5">
        <v>26</v>
      </c>
      <c r="B28" s="11" t="s">
        <v>12</v>
      </c>
      <c r="C28" s="11" t="str">
        <f>"2210101405"</f>
        <v>2210101405</v>
      </c>
      <c r="D28" s="11" t="str">
        <f>"014"</f>
        <v>014</v>
      </c>
      <c r="E28" s="11" t="str">
        <f>"05"</f>
        <v>05</v>
      </c>
      <c r="F28" s="12">
        <v>82.5</v>
      </c>
      <c r="G28" s="13">
        <v>87</v>
      </c>
      <c r="H28" s="11">
        <v>84.75</v>
      </c>
      <c r="I28" s="11">
        <v>83.72</v>
      </c>
      <c r="J28" s="14">
        <v>75.863</v>
      </c>
    </row>
    <row r="29" spans="1:10" ht="13.5">
      <c r="A29" s="5">
        <v>27</v>
      </c>
      <c r="B29" s="11" t="s">
        <v>12</v>
      </c>
      <c r="C29" s="11" t="str">
        <f>"2210101322"</f>
        <v>2210101322</v>
      </c>
      <c r="D29" s="11" t="str">
        <f>"013"</f>
        <v>013</v>
      </c>
      <c r="E29" s="11" t="str">
        <f>"22"</f>
        <v>22</v>
      </c>
      <c r="F29" s="12">
        <v>80.5</v>
      </c>
      <c r="G29" s="13">
        <v>93.5</v>
      </c>
      <c r="H29" s="11">
        <v>87</v>
      </c>
      <c r="I29" s="11">
        <v>78.14</v>
      </c>
      <c r="J29" s="14">
        <v>74.756</v>
      </c>
    </row>
    <row r="30" spans="1:10" ht="13.5">
      <c r="A30" s="5">
        <v>28</v>
      </c>
      <c r="B30" s="11" t="s">
        <v>12</v>
      </c>
      <c r="C30" s="11" t="str">
        <f>"2210101305"</f>
        <v>2210101305</v>
      </c>
      <c r="D30" s="11" t="str">
        <f>"013"</f>
        <v>013</v>
      </c>
      <c r="E30" s="11" t="str">
        <f>"05"</f>
        <v>05</v>
      </c>
      <c r="F30" s="12">
        <v>84.5</v>
      </c>
      <c r="G30" s="13">
        <v>89.5</v>
      </c>
      <c r="H30" s="11">
        <v>87</v>
      </c>
      <c r="I30" s="11">
        <v>77.3</v>
      </c>
      <c r="J30" s="14">
        <v>74.42</v>
      </c>
    </row>
    <row r="31" spans="1:10" ht="13.5">
      <c r="A31" s="5">
        <v>29</v>
      </c>
      <c r="B31" s="11" t="s">
        <v>12</v>
      </c>
      <c r="C31" s="11" t="str">
        <f>"2210101214"</f>
        <v>2210101214</v>
      </c>
      <c r="D31" s="11" t="str">
        <f>"012"</f>
        <v>012</v>
      </c>
      <c r="E31" s="11" t="str">
        <f>"14"</f>
        <v>14</v>
      </c>
      <c r="F31" s="12">
        <v>82</v>
      </c>
      <c r="G31" s="13">
        <v>80.5</v>
      </c>
      <c r="H31" s="11">
        <v>81.25</v>
      </c>
      <c r="I31" s="11">
        <v>80.5</v>
      </c>
      <c r="J31" s="14">
        <v>72.825000000000003</v>
      </c>
    </row>
    <row r="32" spans="1:10" ht="13.5">
      <c r="A32" s="5">
        <v>30</v>
      </c>
      <c r="B32" s="11" t="s">
        <v>12</v>
      </c>
      <c r="C32" s="11" t="str">
        <f>"2210101112"</f>
        <v>2210101112</v>
      </c>
      <c r="D32" s="11" t="str">
        <f>"011"</f>
        <v>011</v>
      </c>
      <c r="E32" s="11" t="str">
        <f>"12"</f>
        <v>12</v>
      </c>
      <c r="F32" s="12">
        <v>83.5</v>
      </c>
      <c r="G32" s="13">
        <v>82.5</v>
      </c>
      <c r="H32" s="11">
        <v>83</v>
      </c>
      <c r="I32" s="11">
        <v>78.239999999999995</v>
      </c>
      <c r="J32" s="14">
        <v>72.796000000000006</v>
      </c>
    </row>
    <row r="33" spans="1:10" ht="13.5">
      <c r="A33" s="5">
        <v>31</v>
      </c>
      <c r="B33" s="11" t="s">
        <v>12</v>
      </c>
      <c r="C33" s="11" t="str">
        <f>"2210101310"</f>
        <v>2210101310</v>
      </c>
      <c r="D33" s="11" t="str">
        <f>"013"</f>
        <v>013</v>
      </c>
      <c r="E33" s="11" t="str">
        <f>"10"</f>
        <v>10</v>
      </c>
      <c r="F33" s="12">
        <v>79.5</v>
      </c>
      <c r="G33" s="13">
        <v>77</v>
      </c>
      <c r="H33" s="11">
        <v>78.25</v>
      </c>
      <c r="I33" s="11">
        <v>81.239999999999995</v>
      </c>
      <c r="J33" s="14">
        <v>71.620999999999995</v>
      </c>
    </row>
    <row r="34" spans="1:10" ht="13.5">
      <c r="A34" s="5">
        <v>32</v>
      </c>
      <c r="B34" s="11" t="s">
        <v>12</v>
      </c>
      <c r="C34" s="11" t="str">
        <f>"2210101230"</f>
        <v>2210101230</v>
      </c>
      <c r="D34" s="11" t="str">
        <f>"012"</f>
        <v>012</v>
      </c>
      <c r="E34" s="11" t="str">
        <f>"30"</f>
        <v>30</v>
      </c>
      <c r="F34" s="12">
        <v>72.5</v>
      </c>
      <c r="G34" s="13">
        <v>85</v>
      </c>
      <c r="H34" s="11">
        <v>78.75</v>
      </c>
      <c r="I34" s="11">
        <v>78.760000000000005</v>
      </c>
      <c r="J34" s="14">
        <v>70.879000000000005</v>
      </c>
    </row>
    <row r="35" spans="1:10" ht="13.5">
      <c r="A35" s="5">
        <v>33</v>
      </c>
      <c r="B35" s="11" t="s">
        <v>12</v>
      </c>
      <c r="C35" s="11" t="str">
        <f>"2210101321"</f>
        <v>2210101321</v>
      </c>
      <c r="D35" s="11" t="str">
        <f>"013"</f>
        <v>013</v>
      </c>
      <c r="E35" s="11" t="str">
        <f>"21"</f>
        <v>21</v>
      </c>
      <c r="F35" s="12">
        <v>75.5</v>
      </c>
      <c r="G35" s="13">
        <v>78</v>
      </c>
      <c r="H35" s="11">
        <v>76.75</v>
      </c>
      <c r="I35" s="11">
        <v>81</v>
      </c>
      <c r="J35" s="14">
        <v>70.775000000000006</v>
      </c>
    </row>
    <row r="36" spans="1:10" ht="13.5">
      <c r="A36" s="5">
        <v>34</v>
      </c>
      <c r="B36" s="11" t="s">
        <v>12</v>
      </c>
      <c r="C36" s="11" t="str">
        <f>"2210101408"</f>
        <v>2210101408</v>
      </c>
      <c r="D36" s="11" t="str">
        <f>"014"</f>
        <v>014</v>
      </c>
      <c r="E36" s="11" t="str">
        <f>"08"</f>
        <v>08</v>
      </c>
      <c r="F36" s="12">
        <v>74.5</v>
      </c>
      <c r="G36" s="13">
        <v>81</v>
      </c>
      <c r="H36" s="11">
        <v>77.75</v>
      </c>
      <c r="I36" s="11">
        <v>79.400000000000006</v>
      </c>
      <c r="J36" s="14">
        <v>70.635000000000005</v>
      </c>
    </row>
    <row r="37" spans="1:10" ht="13.5">
      <c r="A37" s="5">
        <v>35</v>
      </c>
      <c r="B37" s="11" t="s">
        <v>12</v>
      </c>
      <c r="C37" s="11" t="str">
        <f>"2210101027"</f>
        <v>2210101027</v>
      </c>
      <c r="D37" s="11" t="str">
        <f>"010"</f>
        <v>010</v>
      </c>
      <c r="E37" s="11" t="str">
        <f>"27"</f>
        <v>27</v>
      </c>
      <c r="F37" s="12">
        <v>73</v>
      </c>
      <c r="G37" s="13">
        <v>81.5</v>
      </c>
      <c r="H37" s="11">
        <v>77.25</v>
      </c>
      <c r="I37" s="11">
        <v>78.319999999999993</v>
      </c>
      <c r="J37" s="14">
        <v>69.953000000000003</v>
      </c>
    </row>
    <row r="38" spans="1:10" ht="13.5">
      <c r="A38" s="5">
        <v>36</v>
      </c>
      <c r="B38" s="11" t="s">
        <v>12</v>
      </c>
      <c r="C38" s="11" t="str">
        <f>"2210101417"</f>
        <v>2210101417</v>
      </c>
      <c r="D38" s="11" t="str">
        <f>"014"</f>
        <v>014</v>
      </c>
      <c r="E38" s="11" t="str">
        <f>"17"</f>
        <v>17</v>
      </c>
      <c r="F38" s="12">
        <v>65</v>
      </c>
      <c r="G38" s="13">
        <v>84</v>
      </c>
      <c r="H38" s="11">
        <v>74.5</v>
      </c>
      <c r="I38" s="11">
        <v>81.72</v>
      </c>
      <c r="J38" s="14">
        <v>69.938000000000002</v>
      </c>
    </row>
    <row r="39" spans="1:10" ht="13.5">
      <c r="A39" s="5">
        <v>37</v>
      </c>
      <c r="B39" s="11" t="s">
        <v>12</v>
      </c>
      <c r="C39" s="11" t="str">
        <f>"2210101503"</f>
        <v>2210101503</v>
      </c>
      <c r="D39" s="11" t="str">
        <f>"015"</f>
        <v>015</v>
      </c>
      <c r="E39" s="11" t="str">
        <f>"03"</f>
        <v>03</v>
      </c>
      <c r="F39" s="12">
        <v>69.5</v>
      </c>
      <c r="G39" s="13">
        <v>82.5</v>
      </c>
      <c r="H39" s="11">
        <v>76</v>
      </c>
      <c r="I39" s="11">
        <v>78.44</v>
      </c>
      <c r="J39" s="14">
        <v>69.376000000000005</v>
      </c>
    </row>
    <row r="40" spans="1:10" ht="13.5">
      <c r="A40" s="5">
        <v>38</v>
      </c>
      <c r="B40" s="11" t="s">
        <v>12</v>
      </c>
      <c r="C40" s="11" t="str">
        <f>"2210101204"</f>
        <v>2210101204</v>
      </c>
      <c r="D40" s="11" t="str">
        <f>"012"</f>
        <v>012</v>
      </c>
      <c r="E40" s="11" t="str">
        <f>"04"</f>
        <v>04</v>
      </c>
      <c r="F40" s="12">
        <v>74</v>
      </c>
      <c r="G40" s="13">
        <v>75</v>
      </c>
      <c r="H40" s="11">
        <v>74.5</v>
      </c>
      <c r="I40" s="11">
        <v>78.680000000000007</v>
      </c>
      <c r="J40" s="14">
        <v>68.721999999999994</v>
      </c>
    </row>
    <row r="41" spans="1:10" ht="13.5">
      <c r="A41" s="5">
        <v>39</v>
      </c>
      <c r="B41" s="11" t="s">
        <v>12</v>
      </c>
      <c r="C41" s="11" t="str">
        <f>"2210101205"</f>
        <v>2210101205</v>
      </c>
      <c r="D41" s="11" t="str">
        <f>"012"</f>
        <v>012</v>
      </c>
      <c r="E41" s="11" t="str">
        <f>"05"</f>
        <v>05</v>
      </c>
      <c r="F41" s="12">
        <v>71.5</v>
      </c>
      <c r="G41" s="13">
        <v>80.5</v>
      </c>
      <c r="H41" s="11">
        <v>76</v>
      </c>
      <c r="I41" s="11">
        <v>74.98</v>
      </c>
      <c r="J41" s="14">
        <v>67.992000000000004</v>
      </c>
    </row>
    <row r="42" spans="1:10" ht="13.5">
      <c r="A42" s="5">
        <v>40</v>
      </c>
      <c r="B42" s="11" t="s">
        <v>12</v>
      </c>
      <c r="C42" s="11" t="str">
        <f>"2210101127"</f>
        <v>2210101127</v>
      </c>
      <c r="D42" s="11" t="str">
        <f>"011"</f>
        <v>011</v>
      </c>
      <c r="E42" s="11" t="str">
        <f>"27"</f>
        <v>27</v>
      </c>
      <c r="F42" s="12">
        <v>77.5</v>
      </c>
      <c r="G42" s="13">
        <v>62.5</v>
      </c>
      <c r="H42" s="11">
        <v>70</v>
      </c>
      <c r="I42" s="11">
        <v>81.260000000000005</v>
      </c>
      <c r="J42" s="14">
        <v>67.504000000000005</v>
      </c>
    </row>
    <row r="43" spans="1:10" ht="13.5">
      <c r="A43" s="5">
        <v>41</v>
      </c>
      <c r="B43" s="11" t="s">
        <v>12</v>
      </c>
      <c r="C43" s="11" t="str">
        <f>"2210101326"</f>
        <v>2210101326</v>
      </c>
      <c r="D43" s="11" t="str">
        <f>"013"</f>
        <v>013</v>
      </c>
      <c r="E43" s="11" t="str">
        <f>"26"</f>
        <v>26</v>
      </c>
      <c r="F43" s="12">
        <v>64.5</v>
      </c>
      <c r="G43" s="13">
        <v>77</v>
      </c>
      <c r="H43" s="11">
        <v>70.75</v>
      </c>
      <c r="I43" s="11">
        <v>79.92</v>
      </c>
      <c r="J43" s="14">
        <v>67.343000000000004</v>
      </c>
    </row>
    <row r="44" spans="1:10" ht="13.5">
      <c r="A44" s="5">
        <v>42</v>
      </c>
      <c r="B44" s="11" t="s">
        <v>12</v>
      </c>
      <c r="C44" s="11" t="str">
        <f>"2210101113"</f>
        <v>2210101113</v>
      </c>
      <c r="D44" s="11" t="str">
        <f t="shared" ref="D44:D46" si="1">"011"</f>
        <v>011</v>
      </c>
      <c r="E44" s="11" t="str">
        <f>"13"</f>
        <v>13</v>
      </c>
      <c r="F44" s="12">
        <v>74.5</v>
      </c>
      <c r="G44" s="13">
        <v>66</v>
      </c>
      <c r="H44" s="11">
        <v>70.25</v>
      </c>
      <c r="I44" s="11">
        <v>78.88</v>
      </c>
      <c r="J44" s="14">
        <v>66.677000000000007</v>
      </c>
    </row>
    <row r="45" spans="1:10" ht="13.5">
      <c r="A45" s="5">
        <v>43</v>
      </c>
      <c r="B45" s="11" t="s">
        <v>12</v>
      </c>
      <c r="C45" s="11" t="str">
        <f>"2210101413"</f>
        <v>2210101413</v>
      </c>
      <c r="D45" s="11" t="str">
        <f>"014"</f>
        <v>014</v>
      </c>
      <c r="E45" s="11" t="str">
        <f>"13"</f>
        <v>13</v>
      </c>
      <c r="F45" s="12">
        <v>73</v>
      </c>
      <c r="G45" s="13">
        <v>70.5</v>
      </c>
      <c r="H45" s="11">
        <v>71.75</v>
      </c>
      <c r="I45" s="11">
        <v>71.900000000000006</v>
      </c>
      <c r="J45" s="14">
        <v>64.635000000000005</v>
      </c>
    </row>
    <row r="46" spans="1:10" ht="13.5">
      <c r="A46" s="5">
        <v>44</v>
      </c>
      <c r="B46" s="11" t="s">
        <v>12</v>
      </c>
      <c r="C46" s="11" t="str">
        <f>"2210101110"</f>
        <v>2210101110</v>
      </c>
      <c r="D46" s="11" t="str">
        <f t="shared" si="1"/>
        <v>011</v>
      </c>
      <c r="E46" s="11" t="str">
        <f>"10"</f>
        <v>10</v>
      </c>
      <c r="F46" s="12">
        <v>75</v>
      </c>
      <c r="G46" s="13">
        <v>63.5</v>
      </c>
      <c r="H46" s="11">
        <v>69.25</v>
      </c>
      <c r="I46" s="11">
        <v>73.12</v>
      </c>
      <c r="J46" s="14">
        <v>63.872999999999998</v>
      </c>
    </row>
    <row r="47" spans="1:10" ht="13.5">
      <c r="A47" s="5">
        <v>45</v>
      </c>
      <c r="B47" s="11" t="s">
        <v>13</v>
      </c>
      <c r="C47" s="11" t="str">
        <f>"2210101713"</f>
        <v>2210101713</v>
      </c>
      <c r="D47" s="11" t="str">
        <f>"017"</f>
        <v>017</v>
      </c>
      <c r="E47" s="11" t="str">
        <f>"13"</f>
        <v>13</v>
      </c>
      <c r="F47" s="12">
        <v>85</v>
      </c>
      <c r="G47" s="13">
        <v>81</v>
      </c>
      <c r="H47" s="11">
        <v>83</v>
      </c>
      <c r="I47" s="11">
        <v>81</v>
      </c>
      <c r="J47" s="14">
        <v>73.900000000000006</v>
      </c>
    </row>
    <row r="48" spans="1:10" ht="13.5">
      <c r="A48" s="5">
        <v>46</v>
      </c>
      <c r="B48" s="11" t="s">
        <v>13</v>
      </c>
      <c r="C48" s="11" t="str">
        <f>"2210101810"</f>
        <v>2210101810</v>
      </c>
      <c r="D48" s="11" t="str">
        <f>"018"</f>
        <v>018</v>
      </c>
      <c r="E48" s="11" t="str">
        <f>"10"</f>
        <v>10</v>
      </c>
      <c r="F48" s="12">
        <v>89</v>
      </c>
      <c r="G48" s="13">
        <v>80.5</v>
      </c>
      <c r="H48" s="11">
        <v>84.75</v>
      </c>
      <c r="I48" s="11">
        <v>77.84</v>
      </c>
      <c r="J48" s="14">
        <v>73.510999999999996</v>
      </c>
    </row>
    <row r="49" spans="1:10" ht="13.5">
      <c r="A49" s="5">
        <v>47</v>
      </c>
      <c r="B49" s="11" t="s">
        <v>13</v>
      </c>
      <c r="C49" s="11" t="str">
        <f>"2210101818"</f>
        <v>2210101818</v>
      </c>
      <c r="D49" s="11" t="str">
        <f>"018"</f>
        <v>018</v>
      </c>
      <c r="E49" s="11" t="str">
        <f>"18"</f>
        <v>18</v>
      </c>
      <c r="F49" s="12">
        <v>82</v>
      </c>
      <c r="G49" s="13">
        <v>83</v>
      </c>
      <c r="H49" s="11">
        <v>82.5</v>
      </c>
      <c r="I49" s="11">
        <v>80.3</v>
      </c>
      <c r="J49" s="14">
        <v>73.37</v>
      </c>
    </row>
    <row r="50" spans="1:10" ht="13.5">
      <c r="A50" s="5">
        <v>48</v>
      </c>
      <c r="B50" s="11" t="s">
        <v>13</v>
      </c>
      <c r="C50" s="11" t="str">
        <f>"2210101606"</f>
        <v>2210101606</v>
      </c>
      <c r="D50" s="11" t="str">
        <f>"016"</f>
        <v>016</v>
      </c>
      <c r="E50" s="11" t="str">
        <f>"06"</f>
        <v>06</v>
      </c>
      <c r="F50" s="12">
        <v>79.5</v>
      </c>
      <c r="G50" s="13">
        <v>87</v>
      </c>
      <c r="H50" s="11">
        <v>83.25</v>
      </c>
      <c r="I50" s="11">
        <v>78.44</v>
      </c>
      <c r="J50" s="14">
        <v>73.001000000000005</v>
      </c>
    </row>
    <row r="51" spans="1:10" ht="13.5">
      <c r="A51" s="5">
        <v>49</v>
      </c>
      <c r="B51" s="11" t="s">
        <v>13</v>
      </c>
      <c r="C51" s="11" t="str">
        <f>"2210101729"</f>
        <v>2210101729</v>
      </c>
      <c r="D51" s="11" t="str">
        <f>"017"</f>
        <v>017</v>
      </c>
      <c r="E51" s="11" t="str">
        <f>"29"</f>
        <v>29</v>
      </c>
      <c r="F51" s="12">
        <v>79</v>
      </c>
      <c r="G51" s="13">
        <v>87.5</v>
      </c>
      <c r="H51" s="11">
        <v>83.25</v>
      </c>
      <c r="I51" s="11">
        <v>77</v>
      </c>
      <c r="J51" s="14">
        <v>72.424999999999997</v>
      </c>
    </row>
    <row r="52" spans="1:10" ht="13.5">
      <c r="A52" s="5">
        <v>50</v>
      </c>
      <c r="B52" s="11" t="s">
        <v>13</v>
      </c>
      <c r="C52" s="11" t="str">
        <f>"2210101707"</f>
        <v>2210101707</v>
      </c>
      <c r="D52" s="11" t="str">
        <f>"017"</f>
        <v>017</v>
      </c>
      <c r="E52" s="11" t="str">
        <f>"07"</f>
        <v>07</v>
      </c>
      <c r="F52" s="12">
        <v>69</v>
      </c>
      <c r="G52" s="13">
        <v>91</v>
      </c>
      <c r="H52" s="11">
        <v>80</v>
      </c>
      <c r="I52" s="11">
        <v>80.760000000000005</v>
      </c>
      <c r="J52" s="14">
        <v>72.304000000000002</v>
      </c>
    </row>
    <row r="53" spans="1:10" ht="13.5">
      <c r="A53" s="5">
        <v>51</v>
      </c>
      <c r="B53" s="11" t="s">
        <v>13</v>
      </c>
      <c r="C53" s="11" t="str">
        <f>"2210101702"</f>
        <v>2210101702</v>
      </c>
      <c r="D53" s="11" t="str">
        <f>"017"</f>
        <v>017</v>
      </c>
      <c r="E53" s="11" t="str">
        <f>"02"</f>
        <v>02</v>
      </c>
      <c r="F53" s="12">
        <v>73.5</v>
      </c>
      <c r="G53" s="13">
        <v>84.5</v>
      </c>
      <c r="H53" s="11">
        <v>79</v>
      </c>
      <c r="I53" s="11">
        <v>81.819999999999993</v>
      </c>
      <c r="J53" s="14">
        <v>72.227999999999994</v>
      </c>
    </row>
    <row r="54" spans="1:10" ht="13.5">
      <c r="A54" s="5">
        <v>52</v>
      </c>
      <c r="B54" s="11" t="s">
        <v>13</v>
      </c>
      <c r="C54" s="11" t="str">
        <f>"2210101913"</f>
        <v>2210101913</v>
      </c>
      <c r="D54" s="11" t="str">
        <f>"019"</f>
        <v>019</v>
      </c>
      <c r="E54" s="11" t="str">
        <f>"13"</f>
        <v>13</v>
      </c>
      <c r="F54" s="12">
        <v>75</v>
      </c>
      <c r="G54" s="13">
        <v>87</v>
      </c>
      <c r="H54" s="11">
        <v>81</v>
      </c>
      <c r="I54" s="11">
        <v>77.2</v>
      </c>
      <c r="J54" s="14">
        <v>71.38</v>
      </c>
    </row>
    <row r="55" spans="1:10" ht="13.5">
      <c r="A55" s="5">
        <v>53</v>
      </c>
      <c r="B55" s="11" t="s">
        <v>13</v>
      </c>
      <c r="C55" s="11" t="str">
        <f>"2210101904"</f>
        <v>2210101904</v>
      </c>
      <c r="D55" s="11" t="str">
        <f>"019"</f>
        <v>019</v>
      </c>
      <c r="E55" s="11" t="str">
        <f>"04"</f>
        <v>04</v>
      </c>
      <c r="F55" s="12">
        <v>80</v>
      </c>
      <c r="G55" s="13">
        <v>89.5</v>
      </c>
      <c r="H55" s="11">
        <v>84.75</v>
      </c>
      <c r="I55" s="11">
        <v>72.3</v>
      </c>
      <c r="J55" s="14">
        <v>71.295000000000002</v>
      </c>
    </row>
    <row r="56" spans="1:10" ht="13.5">
      <c r="A56" s="5">
        <v>54</v>
      </c>
      <c r="B56" s="11" t="s">
        <v>13</v>
      </c>
      <c r="C56" s="11" t="str">
        <f>"2210101609"</f>
        <v>2210101609</v>
      </c>
      <c r="D56" s="11" t="str">
        <f>"016"</f>
        <v>016</v>
      </c>
      <c r="E56" s="11" t="str">
        <f>"09"</f>
        <v>09</v>
      </c>
      <c r="F56" s="12">
        <v>93.5</v>
      </c>
      <c r="G56" s="13">
        <v>78</v>
      </c>
      <c r="H56" s="11">
        <v>85.75</v>
      </c>
      <c r="I56" s="11">
        <v>71</v>
      </c>
      <c r="J56" s="14">
        <v>71.275000000000006</v>
      </c>
    </row>
    <row r="57" spans="1:10" ht="13.5">
      <c r="A57" s="5">
        <v>55</v>
      </c>
      <c r="B57" s="11" t="s">
        <v>13</v>
      </c>
      <c r="C57" s="11" t="str">
        <f>"2210101721"</f>
        <v>2210101721</v>
      </c>
      <c r="D57" s="11" t="str">
        <f>"017"</f>
        <v>017</v>
      </c>
      <c r="E57" s="11" t="str">
        <f>"21"</f>
        <v>21</v>
      </c>
      <c r="F57" s="12">
        <v>78.5</v>
      </c>
      <c r="G57" s="13">
        <v>89.5</v>
      </c>
      <c r="H57" s="11">
        <v>84</v>
      </c>
      <c r="I57" s="11">
        <v>71.94</v>
      </c>
      <c r="J57" s="14">
        <v>70.775999999999996</v>
      </c>
    </row>
    <row r="58" spans="1:10" ht="13.5">
      <c r="A58" s="5">
        <v>56</v>
      </c>
      <c r="B58" s="11" t="s">
        <v>13</v>
      </c>
      <c r="C58" s="11" t="str">
        <f>"2210101816"</f>
        <v>2210101816</v>
      </c>
      <c r="D58" s="11" t="str">
        <f>"018"</f>
        <v>018</v>
      </c>
      <c r="E58" s="11" t="str">
        <f>"16"</f>
        <v>16</v>
      </c>
      <c r="F58" s="12">
        <v>81</v>
      </c>
      <c r="G58" s="13">
        <v>80.5</v>
      </c>
      <c r="H58" s="11">
        <v>80.75</v>
      </c>
      <c r="I58" s="11">
        <v>75.599999999999994</v>
      </c>
      <c r="J58" s="14">
        <v>70.614999999999995</v>
      </c>
    </row>
    <row r="59" spans="1:10" ht="13.5">
      <c r="A59" s="5">
        <v>57</v>
      </c>
      <c r="B59" s="11" t="s">
        <v>13</v>
      </c>
      <c r="C59" s="11" t="str">
        <f>"2210101709"</f>
        <v>2210101709</v>
      </c>
      <c r="D59" s="11" t="str">
        <f>"017"</f>
        <v>017</v>
      </c>
      <c r="E59" s="11" t="str">
        <f>"09"</f>
        <v>09</v>
      </c>
      <c r="F59" s="12">
        <v>74</v>
      </c>
      <c r="G59" s="13">
        <v>79.5</v>
      </c>
      <c r="H59" s="11">
        <v>76.75</v>
      </c>
      <c r="I59" s="11">
        <v>79.06</v>
      </c>
      <c r="J59" s="14">
        <v>69.998999999999995</v>
      </c>
    </row>
    <row r="60" spans="1:10" ht="13.5">
      <c r="A60" s="5">
        <v>58</v>
      </c>
      <c r="B60" s="11" t="s">
        <v>13</v>
      </c>
      <c r="C60" s="11" t="str">
        <f>"2210101928"</f>
        <v>2210101928</v>
      </c>
      <c r="D60" s="11" t="str">
        <f>"019"</f>
        <v>019</v>
      </c>
      <c r="E60" s="11" t="str">
        <f>"28"</f>
        <v>28</v>
      </c>
      <c r="F60" s="12">
        <v>69</v>
      </c>
      <c r="G60" s="13">
        <v>81</v>
      </c>
      <c r="H60" s="11">
        <v>75</v>
      </c>
      <c r="I60" s="11">
        <v>80.900000000000006</v>
      </c>
      <c r="J60" s="14">
        <v>69.86</v>
      </c>
    </row>
    <row r="61" spans="1:10" ht="13.5">
      <c r="A61" s="5">
        <v>59</v>
      </c>
      <c r="B61" s="11" t="s">
        <v>13</v>
      </c>
      <c r="C61" s="11" t="s">
        <v>14</v>
      </c>
      <c r="D61" s="11" t="s">
        <v>15</v>
      </c>
      <c r="E61" s="11" t="s">
        <v>16</v>
      </c>
      <c r="F61" s="12">
        <v>65.5</v>
      </c>
      <c r="G61" s="13">
        <v>80.5</v>
      </c>
      <c r="H61" s="11">
        <v>73</v>
      </c>
      <c r="I61" s="11">
        <v>82.52</v>
      </c>
      <c r="J61" s="14">
        <v>69.507999999999996</v>
      </c>
    </row>
    <row r="62" spans="1:10" ht="13.5">
      <c r="A62" s="5">
        <v>60</v>
      </c>
      <c r="B62" s="11" t="s">
        <v>13</v>
      </c>
      <c r="C62" s="11" t="str">
        <f>"2210101815"</f>
        <v>2210101815</v>
      </c>
      <c r="D62" s="11" t="str">
        <f>"018"</f>
        <v>018</v>
      </c>
      <c r="E62" s="11" t="str">
        <f>"15"</f>
        <v>15</v>
      </c>
      <c r="F62" s="12">
        <v>66.5</v>
      </c>
      <c r="G62" s="13">
        <v>80.5</v>
      </c>
      <c r="H62" s="11">
        <v>73.5</v>
      </c>
      <c r="I62" s="11">
        <v>76.42</v>
      </c>
      <c r="J62" s="14">
        <v>67.317999999999998</v>
      </c>
    </row>
    <row r="63" spans="1:10" ht="13.5">
      <c r="A63" s="5">
        <v>61</v>
      </c>
      <c r="B63" s="11" t="s">
        <v>13</v>
      </c>
      <c r="C63" s="11" t="str">
        <f>"2210101712"</f>
        <v>2210101712</v>
      </c>
      <c r="D63" s="11" t="str">
        <f>"017"</f>
        <v>017</v>
      </c>
      <c r="E63" s="11" t="str">
        <f>"12"</f>
        <v>12</v>
      </c>
      <c r="F63" s="12">
        <v>72.5</v>
      </c>
      <c r="G63" s="13">
        <v>80</v>
      </c>
      <c r="H63" s="11">
        <v>76.25</v>
      </c>
      <c r="I63" s="11">
        <v>72.62</v>
      </c>
      <c r="J63" s="14">
        <v>67.173000000000002</v>
      </c>
    </row>
    <row r="64" spans="1:10" ht="13.5">
      <c r="A64" s="5">
        <v>62</v>
      </c>
      <c r="B64" s="11" t="s">
        <v>13</v>
      </c>
      <c r="C64" s="11" t="str">
        <f>"2210101711"</f>
        <v>2210101711</v>
      </c>
      <c r="D64" s="11" t="str">
        <f>"017"</f>
        <v>017</v>
      </c>
      <c r="E64" s="11" t="str">
        <f>"11"</f>
        <v>11</v>
      </c>
      <c r="F64" s="12">
        <v>77</v>
      </c>
      <c r="G64" s="13">
        <v>69</v>
      </c>
      <c r="H64" s="11">
        <v>73</v>
      </c>
      <c r="I64" s="11">
        <v>72.2</v>
      </c>
      <c r="J64" s="14">
        <v>65.38</v>
      </c>
    </row>
    <row r="65" spans="1:10" ht="13.5">
      <c r="A65" s="5">
        <v>63</v>
      </c>
      <c r="B65" s="11" t="s">
        <v>13</v>
      </c>
      <c r="C65" s="11" t="str">
        <f>"2210101906"</f>
        <v>2210101906</v>
      </c>
      <c r="D65" s="11" t="str">
        <f>"019"</f>
        <v>019</v>
      </c>
      <c r="E65" s="11" t="str">
        <f>"06"</f>
        <v>06</v>
      </c>
      <c r="F65" s="12">
        <v>62.5</v>
      </c>
      <c r="G65" s="13">
        <v>84.5</v>
      </c>
      <c r="H65" s="11">
        <v>73.5</v>
      </c>
      <c r="I65" s="11">
        <v>71.02</v>
      </c>
      <c r="J65" s="14">
        <v>65.158000000000001</v>
      </c>
    </row>
    <row r="66" spans="1:10" ht="13.5">
      <c r="A66" s="5">
        <v>64</v>
      </c>
      <c r="B66" s="11" t="s">
        <v>13</v>
      </c>
      <c r="C66" s="11" t="str">
        <f>"2210101811"</f>
        <v>2210101811</v>
      </c>
      <c r="D66" s="11" t="str">
        <f>"018"</f>
        <v>018</v>
      </c>
      <c r="E66" s="11" t="str">
        <f>"11"</f>
        <v>11</v>
      </c>
      <c r="F66" s="12">
        <v>64.5</v>
      </c>
      <c r="G66" s="13">
        <v>82</v>
      </c>
      <c r="H66" s="11">
        <v>73.25</v>
      </c>
      <c r="I66" s="11">
        <v>71.16</v>
      </c>
      <c r="J66" s="14">
        <v>65.088999999999999</v>
      </c>
    </row>
    <row r="67" spans="1:10" ht="13.5">
      <c r="A67" s="5">
        <v>65</v>
      </c>
      <c r="B67" s="11" t="s">
        <v>13</v>
      </c>
      <c r="C67" s="11" t="str">
        <f>"2210101714"</f>
        <v>2210101714</v>
      </c>
      <c r="D67" s="11" t="str">
        <f>"017"</f>
        <v>017</v>
      </c>
      <c r="E67" s="11" t="str">
        <f>"14"</f>
        <v>14</v>
      </c>
      <c r="F67" s="12">
        <v>79</v>
      </c>
      <c r="G67" s="13">
        <v>69</v>
      </c>
      <c r="H67" s="11">
        <v>74</v>
      </c>
      <c r="I67" s="11" t="s">
        <v>11</v>
      </c>
      <c r="J67" s="14">
        <v>37</v>
      </c>
    </row>
  </sheetData>
  <mergeCells count="1">
    <mergeCell ref="A1:J1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2022-11-05T05:52:00Z</dcterms:created>
  <dcterms:modified xsi:type="dcterms:W3CDTF">2022-11-05T09:15:29Z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97FB06C312BE4CA9962E2411E02636E3</vt:lpwstr>
  </property>
  <property fmtid="{D5CDD505-2E9C-101B-9397-08002B2CF9AE}" pid="3" name="KSOProductBuildVer">
    <vt:lpwstr>2052-11.1.0.12763</vt:lpwstr>
  </property>
</Properties>
</file>